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51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</author>
  </authors>
  <commentList>
    <comment ref="F12" authorId="0">
      <text>
        <r>
          <rPr>
            <b/>
            <sz val="8"/>
            <rFont val="Tahoma"/>
            <family val="0"/>
          </rPr>
          <t xml:space="preserve">t: </t>
        </r>
        <r>
          <rPr>
            <sz val="8"/>
            <rFont val="Tahoma"/>
            <family val="0"/>
          </rPr>
          <t>Kaltwasser oder Start- Temperatur eingeben.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t: Zieltemperatur eingeben in °C  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t: Menge in Litern oder kg eingeben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t: Leistung des Heizelementes eingeben in Watt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0"/>
          </rPr>
          <t>t: Kosten für eine Kilowattstunde eingeben in €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<sst xmlns="http://schemas.openxmlformats.org/spreadsheetml/2006/main" count="51" uniqueCount="48">
  <si>
    <t>Energiebedarf, Aufheizzeit eines Elektro-Warmwasserspeichers ermitteln, sowie die  Kosten für einen Heiz - Zyklus ermitteln.</t>
  </si>
  <si>
    <t>Rechnung gilt nur ohne Wechsel des Aggregatzustandes.</t>
  </si>
  <si>
    <t>Ermittlung der Wärmearbeit</t>
  </si>
  <si>
    <t>Wir rechnen hier mit Wirkungsgrad 1, welcher in etwa Elektrischer Energie entspricht.</t>
  </si>
  <si>
    <t>Daten eingeben</t>
  </si>
  <si>
    <t>Rechnung</t>
  </si>
  <si>
    <r>
      <t xml:space="preserve">Q = m *c* 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</si>
  <si>
    <t xml:space="preserve"> </t>
  </si>
  <si>
    <t>Ergebnis</t>
  </si>
  <si>
    <t>Wasser</t>
  </si>
  <si>
    <t>Temperatur</t>
  </si>
  <si>
    <t>Beginn</t>
  </si>
  <si>
    <t>°C</t>
  </si>
  <si>
    <t xml:space="preserve">Wasser </t>
  </si>
  <si>
    <t>Max.</t>
  </si>
  <si>
    <r>
      <t>D</t>
    </r>
    <r>
      <rPr>
        <sz val="10"/>
        <rFont val="Arial"/>
        <family val="0"/>
      </rPr>
      <t>t =</t>
    </r>
  </si>
  <si>
    <t>K</t>
  </si>
  <si>
    <t>Wassermenge in Liter</t>
  </si>
  <si>
    <t>l</t>
  </si>
  <si>
    <t>m =</t>
  </si>
  <si>
    <t xml:space="preserve">Liter </t>
  </si>
  <si>
    <t>Wärmekapazität für Wasser</t>
  </si>
  <si>
    <t>c =</t>
  </si>
  <si>
    <t>kJ/kg/K</t>
  </si>
  <si>
    <t>Wärmearbeit =</t>
  </si>
  <si>
    <t>Rechnung =</t>
  </si>
  <si>
    <t>Wh</t>
  </si>
  <si>
    <t>Ermittlung der Aufheizzeit</t>
  </si>
  <si>
    <t xml:space="preserve">Zeit = Arbeit / Leistung </t>
  </si>
  <si>
    <t xml:space="preserve">Leistung der Heizung </t>
  </si>
  <si>
    <t>W</t>
  </si>
  <si>
    <t>Aufheiz - Zeit =</t>
  </si>
  <si>
    <t>h</t>
  </si>
  <si>
    <t>Kosten des Vorgangs</t>
  </si>
  <si>
    <t>Kosten = Arbeit * € (kWh)</t>
  </si>
  <si>
    <t>Kosten einer kWh  incl. Mwst.</t>
  </si>
  <si>
    <t>€/kWh</t>
  </si>
  <si>
    <t>Kosten =</t>
  </si>
  <si>
    <t>€</t>
  </si>
  <si>
    <t>www.ongsiek.de</t>
  </si>
  <si>
    <t>Hinweis:</t>
  </si>
  <si>
    <t>Das Speichermaterial Stahl, V²A, Kupfer oder Kunststoff wurde nicht berücksichtigt, der Fehler dürfte aber gering sein.</t>
  </si>
  <si>
    <t>Wärmeabstrahlung wurde auch nicht berücksichtigt.</t>
  </si>
  <si>
    <t xml:space="preserve">Da auch dieses Mini- Tool Kostenlos ist, wird jede erdenkliche Haftung ausgeschlossen. Sie haften bei Nutzung selbst. </t>
  </si>
  <si>
    <t>Sollten Sie Fehler entdecken, haben Sie bitte keine Hemmungen, mich darauf hinzuweisen.</t>
  </si>
  <si>
    <t>Dieses Tool darf nur für legale Zwecke unentgeltlich und unverändert  privat, gewerblich, schulisch genutzt, gespeichert</t>
  </si>
  <si>
    <t>und weitergegeben werden. Alle Rechte bleiben beim Autor.</t>
  </si>
  <si>
    <t xml:space="preserve">Rechnung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</si>
</sst>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6"/>
      <color indexed="9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0"/>
    </font>
    <font>
      <sz val="10"/>
      <name val="Symbol"/>
      <family val="1"/>
    </font>
    <font>
      <sz val="10"/>
      <color indexed="5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Arial"/>
      <family val="0"/>
    </font>
    <font>
      <b/>
      <sz val="9"/>
      <name val="Arial"/>
      <family val="2"/>
    </font>
    <font>
      <u val="single"/>
      <sz val="18"/>
      <color indexed="12"/>
      <name val="Arial"/>
      <family val="0"/>
    </font>
    <font>
      <u val="single"/>
      <sz val="10"/>
      <color indexed="12"/>
      <name val="Arial"/>
      <family val="0"/>
    </font>
    <font>
      <b/>
      <sz val="8"/>
      <color indexed="11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8"/>
      <color indexed="12"/>
      <name val="Arial"/>
      <family val="2"/>
    </font>
    <font>
      <sz val="10"/>
      <color indexed="4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5" fillId="5" borderId="3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3" borderId="2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2" fontId="10" fillId="5" borderId="0" xfId="0" applyNumberFormat="1" applyFont="1" applyFill="1" applyAlignment="1" applyProtection="1">
      <alignment horizontal="center"/>
      <protection hidden="1"/>
    </xf>
    <xf numFmtId="0" fontId="11" fillId="5" borderId="0" xfId="0" applyFont="1" applyFill="1" applyAlignment="1" applyProtection="1">
      <alignment/>
      <protection/>
    </xf>
    <xf numFmtId="0" fontId="11" fillId="5" borderId="0" xfId="0" applyFont="1" applyFill="1" applyAlignment="1" applyProtection="1">
      <alignment horizontal="center"/>
      <protection/>
    </xf>
    <xf numFmtId="0" fontId="10" fillId="5" borderId="0" xfId="0" applyFont="1" applyFill="1" applyAlignment="1" applyProtection="1">
      <alignment/>
      <protection hidden="1"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0" fontId="12" fillId="2" borderId="0" xfId="0" applyFont="1" applyFill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4" fontId="0" fillId="3" borderId="2" xfId="0" applyNumberForma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/>
    </xf>
    <xf numFmtId="0" fontId="10" fillId="5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4" fillId="0" borderId="0" xfId="18" applyFont="1" applyFill="1" applyAlignment="1" applyProtection="1">
      <alignment horizontal="center"/>
      <protection locked="0"/>
    </xf>
    <xf numFmtId="0" fontId="14" fillId="0" borderId="0" xfId="18" applyFont="1" applyAlignment="1" applyProtection="1">
      <alignment horizontal="center"/>
      <protection locked="0"/>
    </xf>
    <xf numFmtId="0" fontId="16" fillId="6" borderId="0" xfId="0" applyFont="1" applyFill="1" applyAlignment="1" applyProtection="1">
      <alignment/>
      <protection/>
    </xf>
    <xf numFmtId="0" fontId="16" fillId="6" borderId="0" xfId="0" applyFont="1" applyFill="1" applyAlignment="1" applyProtection="1">
      <alignment horizontal="center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17" fillId="0" borderId="6" xfId="20" applyFont="1" applyFill="1" applyBorder="1" applyProtection="1">
      <alignment/>
      <protection/>
    </xf>
    <xf numFmtId="0" fontId="19" fillId="0" borderId="7" xfId="20" applyFont="1" applyFill="1" applyBorder="1" applyProtection="1">
      <alignment/>
      <protection/>
    </xf>
    <xf numFmtId="0" fontId="19" fillId="0" borderId="8" xfId="20" applyFont="1" applyFill="1" applyBorder="1" applyProtection="1">
      <alignment/>
      <protection/>
    </xf>
    <xf numFmtId="0" fontId="17" fillId="0" borderId="9" xfId="20" applyFont="1" applyFill="1" applyBorder="1" applyProtection="1">
      <alignment/>
      <protection/>
    </xf>
    <xf numFmtId="0" fontId="19" fillId="0" borderId="0" xfId="20" applyFont="1" applyFill="1" applyBorder="1" applyProtection="1">
      <alignment/>
      <protection/>
    </xf>
    <xf numFmtId="0" fontId="19" fillId="0" borderId="10" xfId="20" applyFont="1" applyFill="1" applyBorder="1" applyProtection="1">
      <alignment/>
      <protection/>
    </xf>
    <xf numFmtId="0" fontId="17" fillId="0" borderId="11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7" borderId="0" xfId="0" applyFill="1" applyAlignment="1">
      <alignment/>
    </xf>
    <xf numFmtId="0" fontId="9" fillId="0" borderId="5" xfId="0" applyFont="1" applyBorder="1" applyAlignment="1" applyProtection="1">
      <alignment/>
      <protection/>
    </xf>
    <xf numFmtId="0" fontId="0" fillId="4" borderId="0" xfId="0" applyFill="1" applyAlignment="1" applyProtection="1">
      <alignment horizontal="left"/>
      <protection/>
    </xf>
    <xf numFmtId="0" fontId="1" fillId="8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4" fillId="0" borderId="0" xfId="18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gsiek.d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X74"/>
  <sheetViews>
    <sheetView tabSelected="1" workbookViewId="0" topLeftCell="A1">
      <selection activeCell="G22" sqref="G22"/>
    </sheetView>
  </sheetViews>
  <sheetFormatPr defaultColWidth="11.421875" defaultRowHeight="12.75"/>
  <cols>
    <col min="2" max="2" width="5.421875" style="0" customWidth="1"/>
    <col min="5" max="5" width="13.00390625" style="0" customWidth="1"/>
    <col min="11" max="11" width="3.57421875" style="0" customWidth="1"/>
    <col min="12" max="12" width="4.28125" style="0" customWidth="1"/>
  </cols>
  <sheetData>
    <row r="1" spans="1:50" ht="12.75">
      <c r="A1" s="61"/>
      <c r="B1" s="1"/>
      <c r="C1" s="64" t="s">
        <v>0</v>
      </c>
      <c r="D1" s="65"/>
      <c r="E1" s="65"/>
      <c r="F1" s="65"/>
      <c r="G1" s="65"/>
      <c r="H1" s="65"/>
      <c r="I1" s="65"/>
      <c r="J1" s="65"/>
      <c r="K1" s="2"/>
      <c r="L1" s="2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</row>
    <row r="2" spans="1:50" ht="12.75">
      <c r="A2" s="61"/>
      <c r="B2" s="1"/>
      <c r="C2" s="65"/>
      <c r="D2" s="65"/>
      <c r="E2" s="65"/>
      <c r="F2" s="65"/>
      <c r="G2" s="65"/>
      <c r="H2" s="65"/>
      <c r="I2" s="65"/>
      <c r="J2" s="65"/>
      <c r="K2" s="2"/>
      <c r="L2" s="2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12.75">
      <c r="A3" s="61"/>
      <c r="B3" s="1"/>
      <c r="C3" s="65"/>
      <c r="D3" s="65"/>
      <c r="E3" s="65"/>
      <c r="F3" s="65"/>
      <c r="G3" s="65"/>
      <c r="H3" s="65"/>
      <c r="I3" s="65"/>
      <c r="J3" s="65"/>
      <c r="K3" s="2"/>
      <c r="L3" s="2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</row>
    <row r="4" spans="1:50" ht="12.75">
      <c r="A4" s="61"/>
      <c r="B4" s="1"/>
      <c r="C4" s="65"/>
      <c r="D4" s="65"/>
      <c r="E4" s="65"/>
      <c r="F4" s="65"/>
      <c r="G4" s="65"/>
      <c r="H4" s="65"/>
      <c r="I4" s="65"/>
      <c r="J4" s="65"/>
      <c r="K4" s="2"/>
      <c r="L4" s="2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</row>
    <row r="5" spans="1:50" ht="12.75">
      <c r="A5" s="61"/>
      <c r="B5" s="1"/>
      <c r="C5" s="65"/>
      <c r="D5" s="65"/>
      <c r="E5" s="65"/>
      <c r="F5" s="65"/>
      <c r="G5" s="65"/>
      <c r="H5" s="65"/>
      <c r="I5" s="65"/>
      <c r="J5" s="65"/>
      <c r="K5" s="2"/>
      <c r="L5" s="2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</row>
    <row r="6" spans="1:50" ht="12.75">
      <c r="A6" s="61"/>
      <c r="B6" s="1"/>
      <c r="C6" s="3" t="s">
        <v>1</v>
      </c>
      <c r="D6" s="2"/>
      <c r="E6" s="2"/>
      <c r="F6" s="2"/>
      <c r="G6" s="2"/>
      <c r="H6" s="4"/>
      <c r="I6" s="2"/>
      <c r="J6" s="2"/>
      <c r="K6" s="2"/>
      <c r="L6" s="2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</row>
    <row r="7" spans="1:50" ht="12.75">
      <c r="A7" s="61"/>
      <c r="B7" s="1"/>
      <c r="C7" s="5" t="s">
        <v>2</v>
      </c>
      <c r="D7" s="5"/>
      <c r="E7" s="2"/>
      <c r="F7" s="2"/>
      <c r="G7" s="2"/>
      <c r="H7" s="4"/>
      <c r="I7" s="2"/>
      <c r="J7" s="2"/>
      <c r="K7" s="2"/>
      <c r="L7" s="2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</row>
    <row r="8" spans="1:50" ht="12.75">
      <c r="A8" s="61"/>
      <c r="B8" s="1"/>
      <c r="C8" s="2" t="s">
        <v>3</v>
      </c>
      <c r="D8" s="2"/>
      <c r="E8" s="2"/>
      <c r="F8" s="2"/>
      <c r="G8" s="2"/>
      <c r="H8" s="4"/>
      <c r="I8" s="2"/>
      <c r="J8" s="6" t="s">
        <v>4</v>
      </c>
      <c r="K8" s="6"/>
      <c r="L8" s="7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</row>
    <row r="9" spans="1:50" ht="13.5" thickBot="1">
      <c r="A9" s="61"/>
      <c r="B9" s="1"/>
      <c r="C9" s="2"/>
      <c r="D9" s="2"/>
      <c r="E9" s="2"/>
      <c r="F9" s="2"/>
      <c r="G9" s="2"/>
      <c r="H9" s="4"/>
      <c r="I9" s="2"/>
      <c r="J9" s="6" t="s">
        <v>5</v>
      </c>
      <c r="K9" s="6"/>
      <c r="L9" s="8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</row>
    <row r="10" spans="1:50" ht="13.5" thickBot="1">
      <c r="A10" s="61"/>
      <c r="B10" s="1"/>
      <c r="C10" s="9" t="s">
        <v>6</v>
      </c>
      <c r="D10" s="10"/>
      <c r="E10" s="2"/>
      <c r="F10" s="4" t="s">
        <v>7</v>
      </c>
      <c r="G10" s="2"/>
      <c r="H10" s="4"/>
      <c r="I10" s="2"/>
      <c r="J10" s="11" t="s">
        <v>8</v>
      </c>
      <c r="K10" s="11"/>
      <c r="L10" s="12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</row>
    <row r="11" spans="1:50" ht="16.5" thickBot="1">
      <c r="A11" s="61"/>
      <c r="B11" s="1"/>
      <c r="C11" s="13"/>
      <c r="D11" s="67">
        <f>IF(F13&lt;F12,"Fehler !    Zieltemperatur ist kleiner als die Starttemperatur","")</f>
      </c>
      <c r="E11" s="2"/>
      <c r="F11" s="2"/>
      <c r="G11" s="2"/>
      <c r="H11" s="4"/>
      <c r="I11" s="2"/>
      <c r="J11" s="2"/>
      <c r="K11" s="2"/>
      <c r="L11" s="2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</row>
    <row r="12" spans="1:50" ht="13.5" thickBot="1">
      <c r="A12" s="61"/>
      <c r="B12" s="1"/>
      <c r="C12" s="14" t="s">
        <v>9</v>
      </c>
      <c r="D12" s="15" t="s">
        <v>10</v>
      </c>
      <c r="E12" s="15" t="s">
        <v>11</v>
      </c>
      <c r="F12" s="16">
        <v>14</v>
      </c>
      <c r="G12" s="2" t="s">
        <v>12</v>
      </c>
      <c r="H12" s="4"/>
      <c r="I12" s="2"/>
      <c r="J12" s="2"/>
      <c r="K12" s="2"/>
      <c r="L12" s="2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</row>
    <row r="13" spans="1:50" ht="13.5" thickBot="1">
      <c r="A13" s="61"/>
      <c r="B13" s="1"/>
      <c r="C13" s="14" t="s">
        <v>13</v>
      </c>
      <c r="D13" s="15" t="s">
        <v>10</v>
      </c>
      <c r="E13" s="15" t="s">
        <v>14</v>
      </c>
      <c r="F13" s="16">
        <v>55</v>
      </c>
      <c r="G13" s="2" t="s">
        <v>12</v>
      </c>
      <c r="H13" s="17" t="s">
        <v>15</v>
      </c>
      <c r="I13" s="18">
        <f>IF(AND(F13&gt;F12,F13&lt;&gt;""),F13-F12,IF(F12=F13,0.0000000000000000001,1E-24))</f>
        <v>41</v>
      </c>
      <c r="J13" s="2" t="s">
        <v>16</v>
      </c>
      <c r="K13" s="2"/>
      <c r="L13" s="2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</row>
    <row r="14" spans="1:50" ht="13.5" thickBot="1">
      <c r="A14" s="61"/>
      <c r="B14" s="1"/>
      <c r="C14" s="14"/>
      <c r="D14" s="68">
        <f>IF(OR(F12&lt;0,F13&lt;0),"Fehler ! Falscher Aggregatszustand","")</f>
      </c>
      <c r="E14" s="15"/>
      <c r="F14" s="2"/>
      <c r="G14" s="2"/>
      <c r="H14" s="4"/>
      <c r="I14" s="2"/>
      <c r="J14" s="2"/>
      <c r="K14" s="2"/>
      <c r="L14" s="2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</row>
    <row r="15" spans="1:50" ht="13.5" thickBot="1">
      <c r="A15" s="61"/>
      <c r="B15" s="1"/>
      <c r="C15" s="14" t="s">
        <v>17</v>
      </c>
      <c r="D15" s="15"/>
      <c r="E15" s="15"/>
      <c r="F15" s="16">
        <v>30</v>
      </c>
      <c r="G15" s="2" t="s">
        <v>18</v>
      </c>
      <c r="H15" s="4" t="s">
        <v>19</v>
      </c>
      <c r="I15" s="18">
        <f>F15</f>
        <v>30</v>
      </c>
      <c r="J15" s="2" t="s">
        <v>20</v>
      </c>
      <c r="K15" s="2"/>
      <c r="L15" s="2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</row>
    <row r="16" spans="1:50" ht="12.75">
      <c r="A16" s="61"/>
      <c r="B16" s="1"/>
      <c r="C16" s="14"/>
      <c r="D16" s="15"/>
      <c r="E16" s="68">
        <f>IF(F15&lt;=0,"Fehler !  Ohne eine Masse kann man nichts aufheizen!","")</f>
      </c>
      <c r="F16" s="4"/>
      <c r="G16" s="2"/>
      <c r="H16" s="4"/>
      <c r="I16" s="2"/>
      <c r="J16" s="2"/>
      <c r="K16" s="2"/>
      <c r="L16" s="2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</row>
    <row r="17" spans="1:50" ht="12.75">
      <c r="A17" s="61"/>
      <c r="B17" s="1"/>
      <c r="C17" s="14" t="s">
        <v>21</v>
      </c>
      <c r="D17" s="15"/>
      <c r="E17" s="15"/>
      <c r="F17" s="4"/>
      <c r="G17" s="2"/>
      <c r="H17" s="4" t="s">
        <v>22</v>
      </c>
      <c r="I17" s="4">
        <v>1.16</v>
      </c>
      <c r="J17" s="20" t="s">
        <v>23</v>
      </c>
      <c r="K17" s="2"/>
      <c r="L17" s="2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</row>
    <row r="18" spans="1:50" ht="12.75">
      <c r="A18" s="61"/>
      <c r="B18" s="1"/>
      <c r="C18" s="15"/>
      <c r="D18" s="15"/>
      <c r="E18" s="15"/>
      <c r="F18" s="4"/>
      <c r="G18" s="2"/>
      <c r="H18" s="4"/>
      <c r="I18" s="2"/>
      <c r="J18" s="2"/>
      <c r="K18" s="2"/>
      <c r="L18" s="2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</row>
    <row r="19" spans="1:50" ht="12.75">
      <c r="A19" s="61"/>
      <c r="B19" s="1"/>
      <c r="C19" s="21" t="s">
        <v>24</v>
      </c>
      <c r="D19" s="15"/>
      <c r="E19" s="21"/>
      <c r="F19" s="22"/>
      <c r="G19" s="2"/>
      <c r="H19" s="4"/>
      <c r="I19" s="2"/>
      <c r="J19" s="2"/>
      <c r="K19" s="2"/>
      <c r="L19" s="2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</row>
    <row r="20" spans="1:50" ht="18">
      <c r="A20" s="61"/>
      <c r="B20" s="1"/>
      <c r="C20" s="23" t="s">
        <v>25</v>
      </c>
      <c r="D20" s="24" t="str">
        <f>F15&amp;" l"&amp;J15&amp;" * "&amp;I17&amp;" "&amp;J17&amp;" * "&amp;I13&amp;" K"&amp;"  ="</f>
        <v>30 lLiter  * 1,16 kJ/kg/K * 41 K  =</v>
      </c>
      <c r="E20" s="24"/>
      <c r="F20" s="25">
        <f>ROUND(F15*I17*I13,4)</f>
        <v>1426.8</v>
      </c>
      <c r="G20" s="26" t="s">
        <v>26</v>
      </c>
      <c r="H20" s="27"/>
      <c r="I20" s="28" t="str">
        <f>" = "&amp;ROUND(F20/1000,2)&amp;"  kWh"</f>
        <v> = 1,43  kWh</v>
      </c>
      <c r="J20" s="26"/>
      <c r="K20" s="2"/>
      <c r="L20" s="2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</row>
    <row r="21" spans="1:50" ht="12.75">
      <c r="A21" s="61"/>
      <c r="B21" s="1"/>
      <c r="C21" s="2"/>
      <c r="D21" s="2"/>
      <c r="E21" s="2"/>
      <c r="F21" s="4"/>
      <c r="G21" s="2"/>
      <c r="H21" s="4"/>
      <c r="I21" s="2"/>
      <c r="J21" s="2"/>
      <c r="K21" s="2"/>
      <c r="L21" s="2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</row>
    <row r="22" spans="1:50" ht="12.75">
      <c r="A22" s="61"/>
      <c r="B22" s="1"/>
      <c r="C22" s="5" t="s">
        <v>27</v>
      </c>
      <c r="D22" s="5"/>
      <c r="E22" s="2"/>
      <c r="F22" s="4"/>
      <c r="G22" s="2"/>
      <c r="H22" s="4"/>
      <c r="I22" s="2"/>
      <c r="J22" s="2"/>
      <c r="K22" s="2"/>
      <c r="L22" s="2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</row>
    <row r="23" spans="1:50" ht="13.5" thickBot="1">
      <c r="A23" s="61"/>
      <c r="B23" s="1"/>
      <c r="C23" s="2"/>
      <c r="D23" s="2"/>
      <c r="E23" s="2"/>
      <c r="F23" s="4"/>
      <c r="G23" s="2"/>
      <c r="H23" s="4"/>
      <c r="I23" s="2"/>
      <c r="J23" s="2"/>
      <c r="K23" s="2"/>
      <c r="L23" s="2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</row>
    <row r="24" spans="1:50" ht="13.5" thickBot="1">
      <c r="A24" s="61"/>
      <c r="B24" s="1"/>
      <c r="C24" s="29" t="s">
        <v>28</v>
      </c>
      <c r="D24" s="30"/>
      <c r="E24" s="68">
        <f>IF(F25=0,"Fehler ! Ohne Heizung kann es nicht warm werden.","")</f>
      </c>
      <c r="F24" s="31"/>
      <c r="G24" s="19"/>
      <c r="H24" s="31"/>
      <c r="I24" s="19"/>
      <c r="J24" s="2"/>
      <c r="K24" s="2"/>
      <c r="L24" s="2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</row>
    <row r="25" spans="1:50" ht="13.5" thickBot="1">
      <c r="A25" s="61"/>
      <c r="B25" s="1"/>
      <c r="C25" s="15" t="s">
        <v>29</v>
      </c>
      <c r="D25" s="15"/>
      <c r="E25" s="2"/>
      <c r="F25" s="16">
        <v>2300</v>
      </c>
      <c r="G25" s="2" t="s">
        <v>30</v>
      </c>
      <c r="H25" s="32" t="str">
        <f>" =  "&amp;F25/1000&amp;" KW"</f>
        <v> =  2,3 KW</v>
      </c>
      <c r="I25" s="2"/>
      <c r="J25" s="2"/>
      <c r="K25" s="2"/>
      <c r="L25" s="2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</row>
    <row r="26" spans="1:50" ht="12.75">
      <c r="A26" s="61"/>
      <c r="B26" s="1"/>
      <c r="C26" s="15"/>
      <c r="D26" s="15"/>
      <c r="E26" s="68">
        <f>IF(F25&lt;0,"Fehler !  Eine negative Heizung ist ein Kühler, und somit hier falsch!","")</f>
      </c>
      <c r="F26" s="31"/>
      <c r="G26" s="19"/>
      <c r="H26" s="31"/>
      <c r="I26" s="19"/>
      <c r="J26" s="2"/>
      <c r="K26" s="2"/>
      <c r="L26" s="2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</row>
    <row r="27" spans="1:50" ht="12.75">
      <c r="A27" s="61"/>
      <c r="B27" s="1"/>
      <c r="C27" s="15" t="s">
        <v>31</v>
      </c>
      <c r="D27" s="15"/>
      <c r="E27" s="2"/>
      <c r="F27" s="4"/>
      <c r="G27" s="2"/>
      <c r="H27" s="4"/>
      <c r="I27" s="2"/>
      <c r="J27" s="2"/>
      <c r="K27" s="2"/>
      <c r="L27" s="2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</row>
    <row r="28" spans="1:50" ht="18">
      <c r="A28" s="61"/>
      <c r="B28" s="1"/>
      <c r="C28" s="23" t="s">
        <v>25</v>
      </c>
      <c r="D28" s="63" t="str">
        <f>F20&amp;" Wh"&amp;" / "&amp;F25&amp;" W"&amp;"  ="</f>
        <v>1426,8 Wh / 2300 W  =</v>
      </c>
      <c r="E28" s="24"/>
      <c r="F28" s="33">
        <f>IF(F25&lt;=0,"",F20/F25)</f>
        <v>0.6203478260869565</v>
      </c>
      <c r="G28" s="34" t="s">
        <v>32</v>
      </c>
      <c r="H28" s="35"/>
      <c r="I28" s="28" t="str">
        <f>" = "&amp;IF(F25&gt;0,ROUND(60*F28,1)&amp;"  min"," ")</f>
        <v> = 37,2  min</v>
      </c>
      <c r="J28" s="34"/>
      <c r="K28" s="2"/>
      <c r="L28" s="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</row>
    <row r="29" spans="1:50" ht="12.75">
      <c r="A29" s="61"/>
      <c r="B29" s="1"/>
      <c r="C29" s="2"/>
      <c r="D29" s="2"/>
      <c r="E29" s="2"/>
      <c r="F29" s="4"/>
      <c r="G29" s="2"/>
      <c r="H29" s="4"/>
      <c r="I29" s="2"/>
      <c r="J29" s="2"/>
      <c r="K29" s="2"/>
      <c r="L29" s="2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</row>
    <row r="30" spans="1:50" ht="14.25">
      <c r="A30" s="61"/>
      <c r="B30" s="1"/>
      <c r="C30" s="36" t="s">
        <v>33</v>
      </c>
      <c r="D30" s="36"/>
      <c r="E30" s="1"/>
      <c r="F30" s="22"/>
      <c r="G30" s="1"/>
      <c r="H30" s="22"/>
      <c r="I30" s="1"/>
      <c r="J30" s="1"/>
      <c r="K30" s="2"/>
      <c r="L30" s="2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</row>
    <row r="31" spans="1:50" ht="13.5" thickBot="1">
      <c r="A31" s="61"/>
      <c r="B31" s="1"/>
      <c r="C31" s="2"/>
      <c r="D31" s="2"/>
      <c r="E31" s="2"/>
      <c r="F31" s="4"/>
      <c r="G31" s="2"/>
      <c r="H31" s="4"/>
      <c r="I31" s="2"/>
      <c r="J31" s="2"/>
      <c r="K31" s="2"/>
      <c r="L31" s="2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</row>
    <row r="32" spans="1:50" ht="13.5" thickBot="1">
      <c r="A32" s="61"/>
      <c r="B32" s="1"/>
      <c r="C32" s="37" t="s">
        <v>34</v>
      </c>
      <c r="D32" s="62"/>
      <c r="E32" s="2"/>
      <c r="F32" s="4"/>
      <c r="G32" s="2"/>
      <c r="H32" s="4"/>
      <c r="I32" s="2"/>
      <c r="J32" s="2"/>
      <c r="K32" s="2"/>
      <c r="L32" s="2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</row>
    <row r="33" spans="1:50" ht="13.5" thickBot="1">
      <c r="A33" s="61"/>
      <c r="B33" s="1"/>
      <c r="C33" s="2"/>
      <c r="D33" s="2"/>
      <c r="E33" s="2"/>
      <c r="F33" s="4"/>
      <c r="G33" s="2"/>
      <c r="H33" s="4"/>
      <c r="I33" s="2"/>
      <c r="J33" s="2"/>
      <c r="K33" s="2"/>
      <c r="L33" s="2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</row>
    <row r="34" spans="1:50" ht="13.5" thickBot="1">
      <c r="A34" s="61"/>
      <c r="B34" s="1"/>
      <c r="C34" s="15" t="s">
        <v>35</v>
      </c>
      <c r="D34" s="15"/>
      <c r="E34" s="2"/>
      <c r="F34" s="38">
        <v>0.3</v>
      </c>
      <c r="G34" s="2" t="s">
        <v>36</v>
      </c>
      <c r="H34" s="4"/>
      <c r="I34" s="2"/>
      <c r="J34" s="2"/>
      <c r="K34" s="2"/>
      <c r="L34" s="2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</row>
    <row r="35" spans="1:50" ht="12.75">
      <c r="A35" s="61"/>
      <c r="B35" s="1"/>
      <c r="C35" s="39"/>
      <c r="D35" s="39"/>
      <c r="E35" s="2"/>
      <c r="F35" s="4"/>
      <c r="G35" s="2"/>
      <c r="H35" s="4"/>
      <c r="I35" s="2"/>
      <c r="J35" s="2"/>
      <c r="K35" s="2"/>
      <c r="L35" s="2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</row>
    <row r="36" spans="1:50" ht="12.75">
      <c r="A36" s="61"/>
      <c r="B36" s="1"/>
      <c r="C36" s="15" t="s">
        <v>37</v>
      </c>
      <c r="D36" s="15"/>
      <c r="E36" s="2"/>
      <c r="F36" s="4"/>
      <c r="G36" s="2"/>
      <c r="H36" s="4"/>
      <c r="I36" s="2"/>
      <c r="J36" s="2"/>
      <c r="K36" s="2"/>
      <c r="L36" s="2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</row>
    <row r="37" spans="1:50" ht="23.25">
      <c r="A37" s="61"/>
      <c r="B37" s="1"/>
      <c r="C37" s="23" t="s">
        <v>47</v>
      </c>
      <c r="D37" s="24" t="str">
        <f>I20&amp;" * "&amp;F34&amp;" €/kWh"&amp;" ="</f>
        <v> = 1,43  kWh * 0,3 €/kWh =</v>
      </c>
      <c r="E37" s="24"/>
      <c r="F37" s="40">
        <f>IF(OR(F20&lt;=0,F25&lt;=0),"",ROUND(F20/1000*F34,2))</f>
        <v>0.43</v>
      </c>
      <c r="G37" s="26" t="s">
        <v>38</v>
      </c>
      <c r="H37" s="4"/>
      <c r="I37" s="66" t="s">
        <v>39</v>
      </c>
      <c r="J37" s="66"/>
      <c r="K37" s="66"/>
      <c r="L37" s="66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</row>
    <row r="38" spans="1:50" ht="23.25">
      <c r="A38" s="61"/>
      <c r="B38" s="1"/>
      <c r="C38" s="41"/>
      <c r="D38" s="1"/>
      <c r="E38" s="1"/>
      <c r="F38" s="42"/>
      <c r="G38" s="43"/>
      <c r="H38" s="22"/>
      <c r="I38" s="44"/>
      <c r="J38" s="44"/>
      <c r="K38" s="44"/>
      <c r="L38" s="45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</row>
    <row r="39" spans="1:50" ht="12.75">
      <c r="A39" s="61"/>
      <c r="B39" s="1"/>
      <c r="C39" s="46" t="s">
        <v>40</v>
      </c>
      <c r="D39" s="46"/>
      <c r="E39" s="46"/>
      <c r="F39" s="46"/>
      <c r="G39" s="46"/>
      <c r="H39" s="47"/>
      <c r="I39" s="46"/>
      <c r="J39" s="46"/>
      <c r="K39" s="46"/>
      <c r="L39" s="2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</row>
    <row r="40" spans="1:50" ht="12.75">
      <c r="A40" s="61"/>
      <c r="B40" s="1"/>
      <c r="C40" s="46" t="s">
        <v>41</v>
      </c>
      <c r="D40" s="46"/>
      <c r="E40" s="46"/>
      <c r="F40" s="46"/>
      <c r="G40" s="46"/>
      <c r="H40" s="47"/>
      <c r="I40" s="46"/>
      <c r="J40" s="46"/>
      <c r="K40" s="46"/>
      <c r="L40" s="2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</row>
    <row r="41" spans="1:50" ht="12.75">
      <c r="A41" s="61"/>
      <c r="B41" s="1"/>
      <c r="C41" s="46" t="s">
        <v>42</v>
      </c>
      <c r="D41" s="46"/>
      <c r="E41" s="46"/>
      <c r="F41" s="46"/>
      <c r="G41" s="46"/>
      <c r="H41" s="47"/>
      <c r="I41" s="46"/>
      <c r="J41" s="46"/>
      <c r="K41" s="46"/>
      <c r="L41" s="2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</row>
    <row r="42" spans="1:50" ht="13.5" thickBot="1">
      <c r="A42" s="61"/>
      <c r="B42" s="1"/>
      <c r="C42" s="48"/>
      <c r="D42" s="48"/>
      <c r="E42" s="48"/>
      <c r="F42" s="48"/>
      <c r="G42" s="48"/>
      <c r="H42" s="49"/>
      <c r="I42" s="48"/>
      <c r="J42" s="48"/>
      <c r="K42" s="48"/>
      <c r="L42" s="2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</row>
    <row r="43" spans="1:50" ht="12.75">
      <c r="A43" s="61"/>
      <c r="B43" s="1"/>
      <c r="C43" s="50" t="s">
        <v>43</v>
      </c>
      <c r="D43" s="51"/>
      <c r="E43" s="51"/>
      <c r="F43" s="51"/>
      <c r="G43" s="51"/>
      <c r="H43" s="51"/>
      <c r="I43" s="51"/>
      <c r="J43" s="51"/>
      <c r="K43" s="51"/>
      <c r="L43" s="52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</row>
    <row r="44" spans="1:50" ht="12.75">
      <c r="A44" s="61"/>
      <c r="B44" s="1"/>
      <c r="C44" s="53" t="s">
        <v>44</v>
      </c>
      <c r="D44" s="54"/>
      <c r="E44" s="54"/>
      <c r="F44" s="54"/>
      <c r="G44" s="54"/>
      <c r="H44" s="54"/>
      <c r="I44" s="54"/>
      <c r="J44" s="54"/>
      <c r="K44" s="54"/>
      <c r="L44" s="55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</row>
    <row r="45" spans="1:50" ht="12.75">
      <c r="A45" s="61"/>
      <c r="B45" s="1"/>
      <c r="C45" s="53" t="s">
        <v>45</v>
      </c>
      <c r="D45" s="54"/>
      <c r="E45" s="54"/>
      <c r="F45" s="54"/>
      <c r="G45" s="54"/>
      <c r="H45" s="54"/>
      <c r="I45" s="54"/>
      <c r="J45" s="54"/>
      <c r="K45" s="54"/>
      <c r="L45" s="55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</row>
    <row r="46" spans="1:50" ht="13.5" thickBot="1">
      <c r="A46" s="61"/>
      <c r="B46" s="1"/>
      <c r="C46" s="56" t="s">
        <v>46</v>
      </c>
      <c r="D46" s="57"/>
      <c r="E46" s="57"/>
      <c r="F46" s="58"/>
      <c r="G46" s="58"/>
      <c r="H46" s="59"/>
      <c r="I46" s="58"/>
      <c r="J46" s="58"/>
      <c r="K46" s="58"/>
      <c r="L46" s="60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</row>
    <row r="47" spans="1:50" ht="12.75">
      <c r="A47" s="61"/>
      <c r="B47" s="1"/>
      <c r="C47" s="2"/>
      <c r="D47" s="2"/>
      <c r="E47" s="2"/>
      <c r="F47" s="2"/>
      <c r="G47" s="2"/>
      <c r="H47" s="4"/>
      <c r="I47" s="2"/>
      <c r="J47" s="2"/>
      <c r="K47" s="2"/>
      <c r="L47" s="2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</row>
    <row r="48" spans="1:50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</row>
    <row r="49" spans="1:50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</row>
    <row r="50" spans="1:50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</row>
    <row r="51" spans="1:50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</row>
    <row r="52" spans="1:50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</row>
    <row r="53" spans="1:50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</row>
    <row r="54" spans="1:50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</row>
    <row r="55" spans="1:50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</row>
    <row r="56" spans="1:50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</row>
    <row r="57" spans="1:50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</row>
    <row r="58" spans="1:50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</row>
    <row r="59" spans="1:50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</row>
    <row r="60" spans="1:50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</row>
    <row r="61" spans="1:50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</row>
    <row r="62" spans="1:50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</row>
    <row r="63" spans="1:50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</row>
    <row r="64" spans="1:50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</row>
    <row r="65" spans="1:50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</row>
    <row r="66" spans="1:50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</row>
    <row r="67" spans="1:50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</row>
    <row r="68" spans="1:50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</row>
    <row r="69" spans="1:50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</row>
    <row r="70" spans="1:50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</row>
    <row r="71" spans="1:50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</row>
    <row r="72" spans="1:50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</row>
    <row r="73" spans="1:50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</row>
    <row r="74" spans="1:50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</row>
  </sheetData>
  <sheetProtection password="E98F" sheet="1" objects="1" scenarios="1"/>
  <mergeCells count="2">
    <mergeCell ref="C1:J5"/>
    <mergeCell ref="I37:L37"/>
  </mergeCells>
  <dataValidations count="1">
    <dataValidation type="decimal" allowBlank="1" showInputMessage="1" showErrorMessage="1" errorTitle="Eingabe Kalt Temperatur" error="Bedenken Sie ihre Eingabe." sqref="F12">
      <formula1>0.001</formula1>
      <formula2>100</formula2>
    </dataValidation>
  </dataValidations>
  <hyperlinks>
    <hyperlink ref="I37" r:id="rId1" display="www.ongsiek.de"/>
  </hyperlinks>
  <printOptions/>
  <pageMargins left="0.75" right="0.75" top="1" bottom="1" header="0.4921259845" footer="0.492125984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2013-01-03T20:37:27Z</dcterms:created>
  <dcterms:modified xsi:type="dcterms:W3CDTF">2013-01-03T21:01:06Z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